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95" windowHeight="123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<sst xmlns="http://schemas.openxmlformats.org/spreadsheetml/2006/main" count="29" uniqueCount="29">
  <si>
    <t>2025年清城区商品林采伐限额分配使用台帐</t>
  </si>
  <si>
    <t>单位：立方米</t>
  </si>
  <si>
    <t xml:space="preserve">      单位      日期 </t>
  </si>
  <si>
    <t>商品林   合计</t>
  </si>
  <si>
    <t>东城街道</t>
  </si>
  <si>
    <t>龙塘镇</t>
  </si>
  <si>
    <t>源潭镇</t>
  </si>
  <si>
    <t>石角镇</t>
  </si>
  <si>
    <t>飞来峡镇</t>
  </si>
  <si>
    <t>区统筹（含凤城、横荷、洲心街）</t>
  </si>
  <si>
    <t>小计</t>
  </si>
  <si>
    <t>金清远清城</t>
  </si>
  <si>
    <t>生态林</t>
  </si>
  <si>
    <t>备注</t>
  </si>
  <si>
    <t>剩余限额</t>
  </si>
  <si>
    <t>“十四五”  商品林采伐限额</t>
  </si>
  <si>
    <t>已用限额</t>
  </si>
  <si>
    <t>凤城使用区统筹指标376.4立方米</t>
  </si>
  <si>
    <t>横荷使用区统筹指标376.4立方米</t>
  </si>
  <si>
    <t>东城使用区统筹指标376.4立方米</t>
  </si>
  <si>
    <t>东城使用区统筹指标1028立方米，洲心使用区统筹指标63立方米</t>
  </si>
  <si>
    <t>省下达置换指标15000立方米。源潭使用指标3412立方米，洲心使用指标908立方米，石角使用指标435立方米</t>
  </si>
  <si>
    <t>东城使用区统筹指标2511立方米</t>
  </si>
  <si>
    <t>东城使用区统筹指标772立方米，龙塘使用区统筹指标749立方米</t>
  </si>
  <si>
    <t>龙塘使用区统筹指标754立方米</t>
  </si>
  <si>
    <t>龙塘使用区统筹850立方米，凤城使用区统筹639立方米</t>
  </si>
  <si>
    <t>龙塘使用区统筹3946立方米，飞来峡使用区统筹2869.1立方米</t>
  </si>
  <si>
    <t>龙塘使用区统筹2587.5立方米，飞来峡使用区统筹8079立方米</t>
  </si>
  <si>
    <t>备注：省下达清城区“十四五”采伐限额162053立方米，其中商品林采伐限额161047立方米（金清远清城  43762），生态林采伐限额1006立方米。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</si>
</sst>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_ "/>
    <numFmt numFmtId="177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仿宋"/>
      <charset val="134"/>
    </font>
    <font>
      <b/>
      <sz val="12"/>
      <color indexed="8"/>
      <name val="仿宋_GB2312"/>
      <charset val="134"/>
    </font>
    <font>
      <b/>
      <sz val="11"/>
      <color indexed="8"/>
      <name val="仿宋"/>
      <charset val="0"/>
    </font>
    <font>
      <b/>
      <sz val="11"/>
      <color rgb="FFFF0000"/>
      <name val="仿宋"/>
      <charset val="0"/>
    </font>
    <font>
      <b/>
      <sz val="11"/>
      <name val="仿宋"/>
      <charset val="0"/>
    </font>
    <font>
      <sz val="11"/>
      <color indexed="8"/>
      <name val="仿宋"/>
      <charset val="0"/>
    </font>
    <font>
      <sz val="11"/>
      <color theme="1"/>
      <name val="仿宋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1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justify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42"/>
  <sheetViews>
    <sheetView tabSelected="1" zoomScale="80" zoomScaleNormal="80" topLeftCell="B1" workbookViewId="0">
      <pane ySplit="6" topLeftCell="A7" activePane="bottomLeft" state="frozen"/>
      <selection/>
      <selection pane="bottomLeft" activeCell="I8" sqref="I8"/>
    </sheetView>
  </sheetViews>
  <sheetFormatPr defaultColWidth="9" defaultRowHeight="13.5"/>
  <cols>
    <col min="1" max="1" width="0.5" customWidth="1"/>
    <col min="2" max="2" width="16.25" style="1" customWidth="1"/>
    <col min="3" max="3" width="10.625" style="1" customWidth="1"/>
    <col min="4" max="4" width="8.625" style="1" customWidth="1"/>
    <col min="5" max="5" width="7.375" style="1" customWidth="1"/>
    <col min="6" max="7" width="9.25" style="1" customWidth="1"/>
    <col min="8" max="8" width="9.375" style="1" customWidth="1"/>
    <col min="9" max="9" width="16.875" style="1" customWidth="1"/>
    <col min="10" max="11" width="10.625" style="1" customWidth="1"/>
    <col min="12" max="12" width="9.875" style="1" customWidth="1"/>
    <col min="13" max="13" width="16.375" customWidth="1"/>
  </cols>
  <sheetData>
    <row r="1" ht="24" customHeight="1" spans="2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0:13">
      <c r="J2" s="18" t="s">
        <v>1</v>
      </c>
      <c r="K2" s="18"/>
      <c r="L2" s="18"/>
      <c r="M2" s="18"/>
    </row>
    <row r="3" ht="45" customHeight="1" spans="2:13">
      <c r="B3" s="3" t="s">
        <v>2</v>
      </c>
      <c r="C3" s="4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19" t="s">
        <v>12</v>
      </c>
      <c r="M3" s="14" t="s">
        <v>13</v>
      </c>
    </row>
    <row r="4" ht="36" customHeight="1" spans="2:13">
      <c r="B4" s="7" t="s">
        <v>14</v>
      </c>
      <c r="C4" s="8">
        <f>C5-C6</f>
        <v>26987.8</v>
      </c>
      <c r="D4" s="9">
        <f t="shared" ref="C4:K4" si="0">D5-D6</f>
        <v>0</v>
      </c>
      <c r="E4" s="9">
        <f t="shared" si="0"/>
        <v>0</v>
      </c>
      <c r="F4" s="10">
        <f t="shared" si="0"/>
        <v>2447.8</v>
      </c>
      <c r="G4" s="10">
        <f t="shared" si="0"/>
        <v>5222</v>
      </c>
      <c r="H4" s="9">
        <f t="shared" si="0"/>
        <v>0</v>
      </c>
      <c r="I4" s="10">
        <f>I5-I6+20000</f>
        <v>-1271</v>
      </c>
      <c r="J4" s="10">
        <f>J5-J6</f>
        <v>-13601.2</v>
      </c>
      <c r="K4" s="10">
        <f>K5-K6-20000</f>
        <v>20589</v>
      </c>
      <c r="L4" s="9">
        <v>0</v>
      </c>
      <c r="M4" s="20"/>
    </row>
    <row r="5" ht="28.5" spans="2:13">
      <c r="B5" s="5" t="s">
        <v>15</v>
      </c>
      <c r="C5" s="11">
        <v>161047</v>
      </c>
      <c r="D5" s="12">
        <v>5000</v>
      </c>
      <c r="E5" s="12">
        <v>12000</v>
      </c>
      <c r="F5" s="12">
        <v>33000</v>
      </c>
      <c r="G5" s="12">
        <v>8000</v>
      </c>
      <c r="H5" s="12">
        <v>44000</v>
      </c>
      <c r="I5" s="14">
        <v>15285</v>
      </c>
      <c r="J5" s="14">
        <v>117285</v>
      </c>
      <c r="K5" s="11">
        <v>43762</v>
      </c>
      <c r="L5" s="14">
        <v>1000</v>
      </c>
      <c r="M5" s="21"/>
    </row>
    <row r="6" ht="33" customHeight="1" spans="2:13">
      <c r="B6" s="13" t="s">
        <v>16</v>
      </c>
      <c r="C6" s="14">
        <f>D6+E6+F6+G6+H6+I6+K6</f>
        <v>134059.2</v>
      </c>
      <c r="D6" s="14">
        <f t="shared" ref="D6:I6" si="1">SUM(D7:D24)</f>
        <v>5000</v>
      </c>
      <c r="E6" s="14">
        <f t="shared" si="1"/>
        <v>12000</v>
      </c>
      <c r="F6" s="14">
        <f t="shared" si="1"/>
        <v>30552.2</v>
      </c>
      <c r="G6" s="14">
        <f t="shared" si="1"/>
        <v>2778</v>
      </c>
      <c r="H6" s="14">
        <f t="shared" si="1"/>
        <v>44000</v>
      </c>
      <c r="I6" s="14">
        <f t="shared" si="1"/>
        <v>36556</v>
      </c>
      <c r="J6" s="14">
        <f>D6+E6+F6+G6+H6+I6</f>
        <v>130886.2</v>
      </c>
      <c r="K6" s="14">
        <f>SUM(K7:K23)</f>
        <v>3173</v>
      </c>
      <c r="L6" s="14">
        <f>SUM(L7:L23)</f>
        <v>11956.9</v>
      </c>
      <c r="M6" s="20"/>
    </row>
    <row r="7" ht="30" customHeight="1" spans="2:13">
      <c r="B7" s="15">
        <v>45307</v>
      </c>
      <c r="C7" s="16">
        <f>D7+E7+F7+G7+H7+I7+K7</f>
        <v>3645.6</v>
      </c>
      <c r="D7" s="16"/>
      <c r="E7" s="12"/>
      <c r="F7" s="12">
        <v>417.7</v>
      </c>
      <c r="G7" s="12">
        <v>524</v>
      </c>
      <c r="H7" s="12">
        <v>2703.9</v>
      </c>
      <c r="I7" s="14"/>
      <c r="J7" s="14">
        <f t="shared" ref="J7:J24" si="2">SUM(D7:I7)</f>
        <v>3645.6</v>
      </c>
      <c r="K7" s="14"/>
      <c r="L7" s="14">
        <v>4025.9</v>
      </c>
      <c r="M7" s="21"/>
    </row>
    <row r="8" ht="30" customHeight="1" spans="2:13">
      <c r="B8" s="15">
        <v>45328</v>
      </c>
      <c r="C8" s="14">
        <f t="shared" ref="C6:C24" si="3">D8+E8+F8+G8+H8+I8+K8</f>
        <v>4533.5</v>
      </c>
      <c r="D8" s="14"/>
      <c r="E8" s="14"/>
      <c r="F8" s="14">
        <v>3297</v>
      </c>
      <c r="G8" s="14"/>
      <c r="H8" s="14">
        <v>1236.5</v>
      </c>
      <c r="I8" s="14"/>
      <c r="J8" s="14">
        <f t="shared" si="2"/>
        <v>4533.5</v>
      </c>
      <c r="K8" s="14"/>
      <c r="L8" s="14">
        <v>251</v>
      </c>
      <c r="M8" s="21"/>
    </row>
    <row r="9" ht="30" customHeight="1" spans="2:13">
      <c r="B9" s="15">
        <v>45348</v>
      </c>
      <c r="C9" s="14">
        <f t="shared" si="3"/>
        <v>8192</v>
      </c>
      <c r="D9" s="14"/>
      <c r="E9" s="14">
        <v>2906</v>
      </c>
      <c r="F9" s="14">
        <v>4825</v>
      </c>
      <c r="G9" s="14"/>
      <c r="H9" s="14">
        <v>316</v>
      </c>
      <c r="I9" s="14">
        <v>145</v>
      </c>
      <c r="J9" s="14">
        <f t="shared" si="2"/>
        <v>8192</v>
      </c>
      <c r="K9" s="14"/>
      <c r="L9" s="14">
        <v>112</v>
      </c>
      <c r="M9" s="22" t="s">
        <v>17</v>
      </c>
    </row>
    <row r="10" ht="30" customHeight="1" spans="2:13">
      <c r="B10" s="15">
        <v>45363</v>
      </c>
      <c r="C10" s="14">
        <f t="shared" si="3"/>
        <v>5043.3</v>
      </c>
      <c r="D10" s="14"/>
      <c r="E10" s="14">
        <v>2006</v>
      </c>
      <c r="F10" s="14">
        <v>775.3</v>
      </c>
      <c r="G10" s="14">
        <v>1572</v>
      </c>
      <c r="H10" s="14">
        <v>690</v>
      </c>
      <c r="I10" s="14"/>
      <c r="J10" s="14">
        <f t="shared" si="2"/>
        <v>5043.3</v>
      </c>
      <c r="K10" s="14"/>
      <c r="L10" s="14"/>
      <c r="M10" s="23"/>
    </row>
    <row r="11" ht="30" customHeight="1" spans="2:13">
      <c r="B11" s="15">
        <v>45379</v>
      </c>
      <c r="C11" s="14">
        <f t="shared" si="3"/>
        <v>11560.8</v>
      </c>
      <c r="D11" s="14">
        <v>732</v>
      </c>
      <c r="E11" s="14">
        <v>44</v>
      </c>
      <c r="F11" s="14">
        <v>1245</v>
      </c>
      <c r="G11" s="14">
        <v>72</v>
      </c>
      <c r="H11" s="14">
        <v>6461.8</v>
      </c>
      <c r="I11" s="14">
        <v>34</v>
      </c>
      <c r="J11" s="14">
        <f t="shared" si="2"/>
        <v>8588.8</v>
      </c>
      <c r="K11" s="14">
        <v>2972</v>
      </c>
      <c r="L11" s="14"/>
      <c r="M11" s="22" t="s">
        <v>18</v>
      </c>
    </row>
    <row r="12" ht="30" customHeight="1" spans="2:13">
      <c r="B12" s="15">
        <v>45396</v>
      </c>
      <c r="C12" s="14">
        <f t="shared" si="3"/>
        <v>3750.1</v>
      </c>
      <c r="D12" s="14">
        <v>887</v>
      </c>
      <c r="E12" s="14">
        <v>494</v>
      </c>
      <c r="F12" s="14">
        <v>1518.3</v>
      </c>
      <c r="G12" s="14">
        <v>33</v>
      </c>
      <c r="H12" s="14">
        <v>817.8</v>
      </c>
      <c r="I12" s="14"/>
      <c r="J12" s="14">
        <f t="shared" si="2"/>
        <v>3750.1</v>
      </c>
      <c r="K12" s="14"/>
      <c r="L12" s="14"/>
      <c r="M12" s="22"/>
    </row>
    <row r="13" ht="30" customHeight="1" spans="2:13">
      <c r="B13" s="15">
        <v>45407</v>
      </c>
      <c r="C13" s="14">
        <f t="shared" si="3"/>
        <v>9351.4</v>
      </c>
      <c r="D13" s="14">
        <v>3381</v>
      </c>
      <c r="E13" s="14">
        <v>584</v>
      </c>
      <c r="F13" s="14">
        <v>3274</v>
      </c>
      <c r="G13" s="14"/>
      <c r="H13" s="14">
        <v>1535</v>
      </c>
      <c r="I13" s="14">
        <v>376.4</v>
      </c>
      <c r="J13" s="14">
        <f t="shared" si="2"/>
        <v>9150.4</v>
      </c>
      <c r="K13" s="14">
        <v>201</v>
      </c>
      <c r="L13" s="14">
        <v>667</v>
      </c>
      <c r="M13" s="22" t="s">
        <v>19</v>
      </c>
    </row>
    <row r="14" ht="48" spans="2:13">
      <c r="B14" s="15">
        <v>45425</v>
      </c>
      <c r="C14" s="16">
        <f t="shared" si="3"/>
        <v>5650.5</v>
      </c>
      <c r="D14" s="14"/>
      <c r="E14" s="14"/>
      <c r="F14" s="14">
        <v>1841.1</v>
      </c>
      <c r="G14" s="14"/>
      <c r="H14" s="16">
        <v>2718.4</v>
      </c>
      <c r="I14" s="14">
        <f>1028+63</f>
        <v>1091</v>
      </c>
      <c r="J14" s="14">
        <f t="shared" si="2"/>
        <v>5650.5</v>
      </c>
      <c r="K14" s="14"/>
      <c r="L14" s="14">
        <v>4320</v>
      </c>
      <c r="M14" s="22" t="s">
        <v>20</v>
      </c>
    </row>
    <row r="15" ht="72" spans="2:13">
      <c r="B15" s="15">
        <v>45798</v>
      </c>
      <c r="C15" s="16">
        <f t="shared" si="3"/>
        <v>15000</v>
      </c>
      <c r="D15" s="14"/>
      <c r="E15" s="14"/>
      <c r="F15" s="14">
        <v>3412</v>
      </c>
      <c r="G15" s="14">
        <v>435</v>
      </c>
      <c r="H15" s="16"/>
      <c r="I15" s="14">
        <v>11153</v>
      </c>
      <c r="J15" s="14">
        <f t="shared" si="2"/>
        <v>15000</v>
      </c>
      <c r="K15" s="14"/>
      <c r="L15" s="14"/>
      <c r="M15" s="22" t="s">
        <v>21</v>
      </c>
    </row>
    <row r="16" ht="30" customHeight="1" spans="2:13">
      <c r="B16" s="15">
        <v>45441</v>
      </c>
      <c r="C16" s="14">
        <f t="shared" si="3"/>
        <v>11426.2</v>
      </c>
      <c r="D16" s="14"/>
      <c r="E16" s="14">
        <v>4686</v>
      </c>
      <c r="F16" s="14">
        <v>211.9</v>
      </c>
      <c r="G16" s="14"/>
      <c r="H16" s="14">
        <v>4017.3</v>
      </c>
      <c r="I16" s="14">
        <v>2511</v>
      </c>
      <c r="J16" s="14">
        <f t="shared" si="2"/>
        <v>11426.2</v>
      </c>
      <c r="K16" s="14"/>
      <c r="L16" s="14"/>
      <c r="M16" s="22" t="s">
        <v>22</v>
      </c>
    </row>
    <row r="17" ht="47" customHeight="1" spans="2:13">
      <c r="B17" s="15">
        <v>45461</v>
      </c>
      <c r="C17" s="14">
        <f t="shared" si="3"/>
        <v>8236.1</v>
      </c>
      <c r="D17" s="14"/>
      <c r="E17" s="14">
        <f>2029-749</f>
        <v>1280</v>
      </c>
      <c r="F17" s="14">
        <v>3236.9</v>
      </c>
      <c r="G17" s="14"/>
      <c r="H17" s="14">
        <v>2198.2</v>
      </c>
      <c r="I17" s="14">
        <f>772+749</f>
        <v>1521</v>
      </c>
      <c r="J17" s="14">
        <f t="shared" si="2"/>
        <v>8236.1</v>
      </c>
      <c r="K17" s="14"/>
      <c r="L17" s="14"/>
      <c r="M17" s="22" t="s">
        <v>23</v>
      </c>
    </row>
    <row r="18" ht="30" customHeight="1" spans="2:13">
      <c r="B18" s="15">
        <v>45474</v>
      </c>
      <c r="C18" s="14">
        <f t="shared" si="3"/>
        <v>1563.4</v>
      </c>
      <c r="D18" s="14"/>
      <c r="E18" s="14"/>
      <c r="F18" s="14"/>
      <c r="G18" s="14"/>
      <c r="H18" s="14">
        <v>1563.4</v>
      </c>
      <c r="I18" s="14"/>
      <c r="J18" s="14">
        <f t="shared" si="2"/>
        <v>1563.4</v>
      </c>
      <c r="K18" s="14"/>
      <c r="L18" s="14"/>
      <c r="M18" s="22"/>
    </row>
    <row r="19" ht="30" customHeight="1" spans="2:13">
      <c r="B19" s="15">
        <v>45487</v>
      </c>
      <c r="C19" s="14">
        <f t="shared" si="3"/>
        <v>3671.4</v>
      </c>
      <c r="D19" s="14"/>
      <c r="E19" s="14"/>
      <c r="F19" s="14"/>
      <c r="G19" s="14"/>
      <c r="H19" s="14">
        <v>3671.4</v>
      </c>
      <c r="I19" s="14"/>
      <c r="J19" s="14">
        <f t="shared" si="2"/>
        <v>3671.4</v>
      </c>
      <c r="K19" s="14"/>
      <c r="L19" s="14"/>
      <c r="M19" s="22"/>
    </row>
    <row r="20" ht="30" customHeight="1" spans="2:13">
      <c r="B20" s="15">
        <v>45502</v>
      </c>
      <c r="C20" s="14">
        <f t="shared" si="3"/>
        <v>4660.6</v>
      </c>
      <c r="D20" s="14"/>
      <c r="E20" s="14"/>
      <c r="F20" s="14">
        <v>468</v>
      </c>
      <c r="G20" s="14">
        <v>14</v>
      </c>
      <c r="H20" s="14">
        <v>3424.6</v>
      </c>
      <c r="I20" s="14">
        <v>754</v>
      </c>
      <c r="J20" s="14">
        <f t="shared" si="2"/>
        <v>4660.6</v>
      </c>
      <c r="K20" s="14"/>
      <c r="L20" s="14"/>
      <c r="M20" s="22" t="s">
        <v>24</v>
      </c>
    </row>
    <row r="21" ht="30" customHeight="1" spans="2:13">
      <c r="B21" s="15">
        <v>45523</v>
      </c>
      <c r="C21" s="14">
        <f t="shared" si="3"/>
        <v>4659.8</v>
      </c>
      <c r="D21" s="14"/>
      <c r="E21" s="14"/>
      <c r="F21" s="14">
        <v>1455</v>
      </c>
      <c r="G21" s="14"/>
      <c r="H21" s="14">
        <v>3204.8</v>
      </c>
      <c r="I21" s="14"/>
      <c r="J21" s="14">
        <f t="shared" si="2"/>
        <v>4659.8</v>
      </c>
      <c r="K21" s="14"/>
      <c r="L21" s="14">
        <v>597.6</v>
      </c>
      <c r="M21" s="22"/>
    </row>
    <row r="22" ht="36" customHeight="1" spans="2:13">
      <c r="B22" s="15">
        <v>45532</v>
      </c>
      <c r="C22" s="14">
        <f t="shared" si="3"/>
        <v>3440.3</v>
      </c>
      <c r="D22" s="14"/>
      <c r="E22" s="14"/>
      <c r="F22" s="14"/>
      <c r="G22" s="14"/>
      <c r="H22" s="14">
        <v>1951.3</v>
      </c>
      <c r="I22" s="14">
        <f>639+850</f>
        <v>1489</v>
      </c>
      <c r="J22" s="14">
        <f t="shared" si="2"/>
        <v>3440.3</v>
      </c>
      <c r="K22" s="14"/>
      <c r="L22" s="14">
        <v>340.5</v>
      </c>
      <c r="M22" s="22" t="s">
        <v>25</v>
      </c>
    </row>
    <row r="23" ht="56" customHeight="1" spans="2:13">
      <c r="B23" s="15">
        <v>45551</v>
      </c>
      <c r="C23" s="14">
        <f t="shared" si="3"/>
        <v>15079.7</v>
      </c>
      <c r="D23" s="14"/>
      <c r="E23" s="14"/>
      <c r="F23" s="14">
        <v>647</v>
      </c>
      <c r="G23" s="14">
        <v>128</v>
      </c>
      <c r="H23" s="14">
        <v>7489.6</v>
      </c>
      <c r="I23" s="14">
        <f>3946+2869.1</f>
        <v>6815.1</v>
      </c>
      <c r="J23" s="14">
        <f t="shared" si="2"/>
        <v>15079.7</v>
      </c>
      <c r="K23" s="14"/>
      <c r="L23" s="14">
        <v>1642.9</v>
      </c>
      <c r="M23" s="22" t="s">
        <v>26</v>
      </c>
    </row>
    <row r="24" ht="56" customHeight="1" spans="2:13">
      <c r="B24" s="15">
        <v>45564</v>
      </c>
      <c r="C24" s="14">
        <f t="shared" si="3"/>
        <v>14594.5</v>
      </c>
      <c r="D24" s="14"/>
      <c r="E24" s="14"/>
      <c r="F24" s="14">
        <v>3928</v>
      </c>
      <c r="G24" s="14"/>
      <c r="H24" s="14"/>
      <c r="I24" s="14">
        <f>8079+2587.5</f>
        <v>10666.5</v>
      </c>
      <c r="J24" s="14">
        <f t="shared" si="2"/>
        <v>14594.5</v>
      </c>
      <c r="K24" s="14"/>
      <c r="L24" s="14"/>
      <c r="M24" s="22" t="s">
        <v>27</v>
      </c>
    </row>
    <row r="25" ht="45" customHeight="1" spans="2:13">
      <c r="B25" s="17" t="s">
        <v>28</v>
      </c>
      <c r="C25" s="17"/>
      <c r="D25" s="17"/>
      <c r="E25" s="17"/>
      <c r="F25" s="17"/>
      <c r="G25" s="17"/>
      <c r="H25" s="17"/>
      <c r="I25" s="17"/>
      <c r="J25" s="17"/>
      <c r="K25" s="17"/>
      <c r="L25" s="24"/>
      <c r="M25" s="17"/>
    </row>
    <row r="26" ht="30" customHeight="1" spans="12:12">
      <c r="L26" s="25"/>
    </row>
    <row r="27" ht="30" customHeight="1" spans="12:12">
      <c r="L27" s="25"/>
    </row>
    <row r="28" ht="30" customHeight="1" spans="12:12">
      <c r="L28" s="25"/>
    </row>
    <row r="29" ht="30" customHeight="1" spans="12:12">
      <c r="L29" s="26"/>
    </row>
    <row r="30" ht="30" customHeight="1" spans="12:12">
      <c r="L30" s="26"/>
    </row>
    <row r="31" ht="30" customHeight="1" spans="12:12">
      <c r="L31" s="27"/>
    </row>
    <row r="32" ht="30" customHeight="1" spans="12:12">
      <c r="L32" s="27"/>
    </row>
    <row r="33" ht="30" customHeight="1" spans="12:12">
      <c r="L33" s="27"/>
    </row>
    <row r="34" ht="30" customHeight="1" spans="12:12">
      <c r="L34" s="28"/>
    </row>
    <row r="35" ht="30" customHeight="1" spans="12:12">
      <c r="L35" s="28"/>
    </row>
    <row r="36" ht="30" customHeight="1" spans="12:12">
      <c r="L36" s="27"/>
    </row>
    <row r="37" ht="30" customHeight="1" spans="12:12">
      <c r="L37" s="27"/>
    </row>
    <row r="38" ht="30" customHeight="1" spans="12:12">
      <c r="L38" s="25"/>
    </row>
    <row r="39" ht="30" customHeight="1" spans="12:12">
      <c r="L39" s="17"/>
    </row>
    <row r="40" ht="30" customHeight="1"/>
    <row r="41" ht="30" customHeight="1"/>
    <row r="42" ht="30" customHeight="1"/>
  </sheetData>
  <mergeCells count="3">
    <mergeCell ref="B1:M1"/>
    <mergeCell ref="J2:M2"/>
    <mergeCell ref="B25:M25"/>
  </mergeCells>
  <pageMargins left="0.251388888888889" right="0.251388888888889" top="0.751388888888889" bottom="0.751388888888889" header="0.298611111111111" footer="0.298611111111111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lin008</dc:creator>
  <cp:lastModifiedBy>WPS_1469669943</cp:lastModifiedBy>
  <dcterms:created xsi:type="dcterms:W3CDTF">2023-11-15T00:42:00Z</dcterms:created>
  <dcterms:modified xsi:type="dcterms:W3CDTF">2025-10-10T03:17:36Z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